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win\Desktop\【scan】\雑多な･･･\"/>
    </mc:Choice>
  </mc:AlternateContent>
  <xr:revisionPtr revIDLastSave="0" documentId="13_ncr:1_{9C0C207B-64C6-420D-B838-BF5F20EA9E4E}" xr6:coauthVersionLast="47" xr6:coauthVersionMax="47" xr10:uidLastSave="{00000000-0000-0000-0000-000000000000}"/>
  <bookViews>
    <workbookView xWindow="32811" yWindow="-103" windowWidth="33120" windowHeight="18000" xr2:uid="{33318098-FBC4-4E99-9874-98FF86A993F2}"/>
  </bookViews>
  <sheets>
    <sheet name="マンション評価通達(区分所有補正率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3" l="1"/>
  <c r="B11" i="3" s="1"/>
  <c r="C2" i="3"/>
  <c r="B14" i="3"/>
  <c r="B13" i="3"/>
  <c r="B12" i="3"/>
  <c r="C3" i="3"/>
  <c r="B15" i="3" l="1"/>
  <c r="B16" i="3" s="1"/>
  <c r="B18" i="3" s="1"/>
</calcChain>
</file>

<file path=xl/sharedStrings.xml><?xml version="1.0" encoding="utf-8"?>
<sst xmlns="http://schemas.openxmlformats.org/spreadsheetml/2006/main" count="23" uniqueCount="23">
  <si>
    <t>評価年月日</t>
    <rPh sb="0" eb="5">
      <t>ヒョウカネンガッピ</t>
    </rPh>
    <phoneticPr fontId="1"/>
  </si>
  <si>
    <t>建築年月日</t>
    <rPh sb="0" eb="2">
      <t>ケンチク</t>
    </rPh>
    <rPh sb="2" eb="5">
      <t>ネンガッピ</t>
    </rPh>
    <phoneticPr fontId="1"/>
  </si>
  <si>
    <t>西暦入力</t>
    <rPh sb="0" eb="2">
      <t>セイレキ</t>
    </rPh>
    <rPh sb="2" eb="4">
      <t>ニュウリョク</t>
    </rPh>
    <phoneticPr fontId="1"/>
  </si>
  <si>
    <t>築年数(1年未満の端数は1年)</t>
    <rPh sb="0" eb="3">
      <t>チクネンスウ</t>
    </rPh>
    <rPh sb="5" eb="8">
      <t>ネンミマン</t>
    </rPh>
    <rPh sb="9" eb="11">
      <t>ハスウ</t>
    </rPh>
    <rPh sb="13" eb="14">
      <t>ネン</t>
    </rPh>
    <phoneticPr fontId="1"/>
  </si>
  <si>
    <t>和暦変換(確認用)</t>
    <rPh sb="0" eb="2">
      <t>ワレキ</t>
    </rPh>
    <rPh sb="2" eb="4">
      <t>ヘンカン</t>
    </rPh>
    <rPh sb="5" eb="8">
      <t>カクニンヨウ</t>
    </rPh>
    <phoneticPr fontId="1"/>
  </si>
  <si>
    <t>総階数</t>
    <rPh sb="0" eb="3">
      <t>ソウカイスウ</t>
    </rPh>
    <phoneticPr fontId="1"/>
  </si>
  <si>
    <t>C:一室の区分所有権等に係る専有部分の所在階×0.018</t>
    <rPh sb="2" eb="4">
      <t>イッシツ</t>
    </rPh>
    <rPh sb="5" eb="7">
      <t>クブン</t>
    </rPh>
    <rPh sb="7" eb="10">
      <t>ショユウケン</t>
    </rPh>
    <rPh sb="10" eb="11">
      <t>ナド</t>
    </rPh>
    <rPh sb="12" eb="13">
      <t>カカ</t>
    </rPh>
    <rPh sb="14" eb="18">
      <t>センユウブブン</t>
    </rPh>
    <rPh sb="19" eb="21">
      <t>ショザイ</t>
    </rPh>
    <rPh sb="21" eb="22">
      <t>カイ</t>
    </rPh>
    <phoneticPr fontId="1"/>
  </si>
  <si>
    <t>評価対象物件階数</t>
    <rPh sb="0" eb="2">
      <t>ヒョウカ</t>
    </rPh>
    <rPh sb="2" eb="4">
      <t>タイショウ</t>
    </rPh>
    <rPh sb="4" eb="6">
      <t>ブッケン</t>
    </rPh>
    <rPh sb="6" eb="8">
      <t>カイスウ</t>
    </rPh>
    <phoneticPr fontId="1"/>
  </si>
  <si>
    <t>階建て</t>
    <rPh sb="0" eb="2">
      <t>カイダ</t>
    </rPh>
    <phoneticPr fontId="1"/>
  </si>
  <si>
    <t>階</t>
    <rPh sb="0" eb="1">
      <t>カイ</t>
    </rPh>
    <phoneticPr fontId="1"/>
  </si>
  <si>
    <t>評価乖離率＝A+B+C+D+3.220</t>
    <rPh sb="0" eb="2">
      <t>ヒョウカ</t>
    </rPh>
    <rPh sb="2" eb="5">
      <t>カイリリツ</t>
    </rPh>
    <phoneticPr fontId="1"/>
  </si>
  <si>
    <t>評価水準＝１÷評価乖離率</t>
    <rPh sb="0" eb="4">
      <t>ヒョウカスイジュン</t>
    </rPh>
    <rPh sb="7" eb="12">
      <t>ヒョウカカイリリツ</t>
    </rPh>
    <phoneticPr fontId="1"/>
  </si>
  <si>
    <t>D:一室の区分所有権等に係る敷地持分狭小度×△1.195</t>
    <rPh sb="2" eb="4">
      <t>イッシツ</t>
    </rPh>
    <rPh sb="5" eb="7">
      <t>クブン</t>
    </rPh>
    <rPh sb="7" eb="10">
      <t>ショユウケン</t>
    </rPh>
    <rPh sb="10" eb="11">
      <t>ナド</t>
    </rPh>
    <rPh sb="12" eb="13">
      <t>カカ</t>
    </rPh>
    <rPh sb="14" eb="16">
      <t>シキチ</t>
    </rPh>
    <rPh sb="16" eb="17">
      <t>モ</t>
    </rPh>
    <rPh sb="17" eb="18">
      <t>ブン</t>
    </rPh>
    <rPh sb="18" eb="20">
      <t>キョウショウ</t>
    </rPh>
    <rPh sb="20" eb="21">
      <t>ド</t>
    </rPh>
    <phoneticPr fontId="1"/>
  </si>
  <si>
    <t>敷地利用権面積</t>
    <rPh sb="0" eb="5">
      <t>シキチリヨウケン</t>
    </rPh>
    <rPh sb="5" eb="7">
      <t>メンセキ</t>
    </rPh>
    <phoneticPr fontId="1"/>
  </si>
  <si>
    <t>専有部分の面積</t>
    <rPh sb="0" eb="4">
      <t>センユウブブン</t>
    </rPh>
    <rPh sb="5" eb="7">
      <t>メンセキ</t>
    </rPh>
    <phoneticPr fontId="1"/>
  </si>
  <si>
    <t>敷地権割合</t>
    <rPh sb="0" eb="3">
      <t>シキチケン</t>
    </rPh>
    <rPh sb="3" eb="5">
      <t>ワリアイ</t>
    </rPh>
    <phoneticPr fontId="1"/>
  </si>
  <si>
    <t>㎡</t>
    <phoneticPr fontId="1"/>
  </si>
  <si>
    <t>分の</t>
    <rPh sb="0" eb="1">
      <t>ブン</t>
    </rPh>
    <phoneticPr fontId="1"/>
  </si>
  <si>
    <t>←0.6未満で評価引き上げ発動</t>
    <rPh sb="4" eb="6">
      <t>ミマン</t>
    </rPh>
    <rPh sb="7" eb="10">
      <t>ヒョウカヒ</t>
    </rPh>
    <rPh sb="11" eb="12">
      <t>ア</t>
    </rPh>
    <rPh sb="13" eb="15">
      <t>ハツドウ</t>
    </rPh>
    <phoneticPr fontId="1"/>
  </si>
  <si>
    <t>適用する区分所有補正率（評価乖離率×0.6)</t>
    <rPh sb="0" eb="2">
      <t>テキヨウ</t>
    </rPh>
    <rPh sb="4" eb="6">
      <t>クブン</t>
    </rPh>
    <rPh sb="6" eb="8">
      <t>ショユウ</t>
    </rPh>
    <rPh sb="8" eb="11">
      <t>ホセイリツ</t>
    </rPh>
    <rPh sb="12" eb="17">
      <t>ヒョウカカイリリツ</t>
    </rPh>
    <phoneticPr fontId="1"/>
  </si>
  <si>
    <t>A:一棟の区分所有建物の築年数×△0.033</t>
    <rPh sb="2" eb="4">
      <t>イットウ</t>
    </rPh>
    <rPh sb="5" eb="11">
      <t>クブンショユウタテモノ</t>
    </rPh>
    <rPh sb="12" eb="13">
      <t>チク</t>
    </rPh>
    <rPh sb="13" eb="15">
      <t>ネンスウ</t>
    </rPh>
    <phoneticPr fontId="1"/>
  </si>
  <si>
    <t>B:一棟の区分所有建物の総階数指数×0.239</t>
    <rPh sb="2" eb="4">
      <t>イットウ</t>
    </rPh>
    <rPh sb="5" eb="11">
      <t>クブンショユウタテモノ</t>
    </rPh>
    <rPh sb="12" eb="13">
      <t>ソウ</t>
    </rPh>
    <rPh sb="13" eb="15">
      <t>カイスウ</t>
    </rPh>
    <rPh sb="15" eb="17">
      <t>シスウ</t>
    </rPh>
    <phoneticPr fontId="1"/>
  </si>
  <si>
    <t>←0以下になった場合には当該マンションの評価額はゼロ（評価しない)</t>
    <rPh sb="2" eb="4">
      <t>イカ</t>
    </rPh>
    <rPh sb="8" eb="10">
      <t>バアイ</t>
    </rPh>
    <rPh sb="12" eb="14">
      <t>トウガイ</t>
    </rPh>
    <rPh sb="20" eb="23">
      <t>ヒョウカガク</t>
    </rPh>
    <rPh sb="27" eb="29">
      <t>ヒョウカ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</si>
</sst>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 x16r2:formatCode16="[$-ja-JP-x-gannen]ggge&quot;年&quot;m&quot;月&quot;d&quot;日&quot;;@"/>
    <numFmt numFmtId="177" formatCode="yyyy&quot;年&quot;m&quot;月&quot;d&quot;日&quot;;@"/>
    <numFmt numFmtId="178" formatCode="0_);[Red]\(0\)"/>
    <numFmt numFmtId="179" formatCode="0.000_ "/>
    <numFmt numFmtId="180" formatCode="0.00_);[Red]\(0.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2" borderId="0" xfId="0" applyNumberFormat="1" applyFill="1" applyProtection="1">
      <alignment vertical="center"/>
      <protection locked="0"/>
    </xf>
    <xf numFmtId="180" fontId="0" fillId="2" borderId="0" xfId="0" applyNumberFormat="1" applyFill="1" applyProtection="1">
      <alignment vertical="center"/>
      <protection locked="0"/>
    </xf>
    <xf numFmtId="177" fontId="0" fillId="2" borderId="0" xfId="0" applyNumberFormat="1" applyFill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17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FEFA-73B5-45BC-B3E8-E5DEF2773526}">
  <dimension ref="A1:G19"/>
  <sheetViews>
    <sheetView tabSelected="1" workbookViewId="0">
      <selection activeCell="C4" sqref="C4"/>
    </sheetView>
  </sheetViews>
  <sheetFormatPr defaultRowHeight="18.45" x14ac:dyDescent="0.65"/>
  <cols>
    <col min="1" max="1" width="48.92578125" customWidth="1"/>
    <col min="2" max="2" width="14" bestFit="1" customWidth="1"/>
    <col min="3" max="3" width="4.78515625" customWidth="1"/>
    <col min="4" max="4" width="5.85546875" customWidth="1"/>
  </cols>
  <sheetData>
    <row r="1" spans="1:7" x14ac:dyDescent="0.65">
      <c r="B1" s="1" t="s">
        <v>2</v>
      </c>
      <c r="C1" s="10" t="s">
        <v>4</v>
      </c>
      <c r="D1" s="10"/>
      <c r="E1" s="10"/>
    </row>
    <row r="2" spans="1:7" x14ac:dyDescent="0.65">
      <c r="A2" t="s">
        <v>0</v>
      </c>
      <c r="B2" s="6">
        <v>45292</v>
      </c>
      <c r="C2" s="11">
        <f>B2</f>
        <v>45292</v>
      </c>
      <c r="D2" s="11"/>
      <c r="E2" s="11"/>
    </row>
    <row r="3" spans="1:7" x14ac:dyDescent="0.65">
      <c r="A3" t="s">
        <v>1</v>
      </c>
      <c r="B3" s="6">
        <v>36682</v>
      </c>
      <c r="C3" s="11">
        <f>B3</f>
        <v>36682</v>
      </c>
      <c r="D3" s="11"/>
      <c r="E3" s="11"/>
    </row>
    <row r="4" spans="1:7" x14ac:dyDescent="0.65">
      <c r="A4" t="s">
        <v>3</v>
      </c>
      <c r="B4" s="2">
        <f>ROUNDUP(((DATEDIF(B3,B2,"M"))/12),0)</f>
        <v>24</v>
      </c>
    </row>
    <row r="5" spans="1:7" x14ac:dyDescent="0.65">
      <c r="A5" t="s">
        <v>5</v>
      </c>
      <c r="B5" s="4">
        <v>7</v>
      </c>
      <c r="C5" t="s">
        <v>8</v>
      </c>
    </row>
    <row r="6" spans="1:7" x14ac:dyDescent="0.65">
      <c r="A6" t="s">
        <v>7</v>
      </c>
      <c r="B6" s="4">
        <v>2</v>
      </c>
      <c r="C6" t="s">
        <v>9</v>
      </c>
    </row>
    <row r="7" spans="1:7" x14ac:dyDescent="0.65">
      <c r="A7" t="s">
        <v>13</v>
      </c>
      <c r="B7" s="5">
        <v>785.53</v>
      </c>
      <c r="C7" t="s">
        <v>16</v>
      </c>
    </row>
    <row r="8" spans="1:7" x14ac:dyDescent="0.65">
      <c r="A8" t="s">
        <v>15</v>
      </c>
      <c r="B8" s="4">
        <v>153636</v>
      </c>
      <c r="C8" t="s">
        <v>17</v>
      </c>
      <c r="D8" s="7">
        <v>1974</v>
      </c>
    </row>
    <row r="9" spans="1:7" x14ac:dyDescent="0.65">
      <c r="A9" t="s">
        <v>14</v>
      </c>
      <c r="B9" s="5">
        <v>18.04</v>
      </c>
    </row>
    <row r="11" spans="1:7" x14ac:dyDescent="0.65">
      <c r="A11" t="s">
        <v>20</v>
      </c>
      <c r="B11">
        <f>B4*-0.033</f>
        <v>-0.79200000000000004</v>
      </c>
    </row>
    <row r="12" spans="1:7" x14ac:dyDescent="0.65">
      <c r="A12" t="s">
        <v>21</v>
      </c>
      <c r="B12" s="3">
        <f>ROUNDDOWN((IF(B5/33&gt;1,1,(B5/33*0.239))),3)</f>
        <v>0.05</v>
      </c>
    </row>
    <row r="13" spans="1:7" x14ac:dyDescent="0.65">
      <c r="A13" t="s">
        <v>6</v>
      </c>
      <c r="B13">
        <f>B6*0.018</f>
        <v>3.5999999999999997E-2</v>
      </c>
    </row>
    <row r="14" spans="1:7" ht="18.899999999999999" thickBot="1" x14ac:dyDescent="0.7">
      <c r="A14" t="s">
        <v>12</v>
      </c>
      <c r="B14">
        <f>ROUNDUP((ROUNDUP(((B7*D8/B8)/B9),3)*-1.195),3)</f>
        <v>-0.67</v>
      </c>
    </row>
    <row r="15" spans="1:7" ht="19.3" thickTop="1" thickBot="1" x14ac:dyDescent="0.7">
      <c r="A15" t="s">
        <v>10</v>
      </c>
      <c r="B15" s="8">
        <f>B11+B12+B13+B14+3.22</f>
        <v>1.8440000000000003</v>
      </c>
      <c r="C15" t="s">
        <v>22</v>
      </c>
    </row>
    <row r="16" spans="1:7" ht="18.899999999999999" thickTop="1" x14ac:dyDescent="0.65">
      <c r="A16" t="s">
        <v>11</v>
      </c>
      <c r="B16">
        <f>1/B15</f>
        <v>0.54229934924078083</v>
      </c>
      <c r="C16" s="12" t="s">
        <v>18</v>
      </c>
      <c r="D16" s="12"/>
      <c r="E16" s="12"/>
      <c r="F16" s="12"/>
      <c r="G16" s="12"/>
    </row>
    <row r="17" spans="1:2" ht="18.899999999999999" thickBot="1" x14ac:dyDescent="0.7"/>
    <row r="18" spans="1:2" ht="19.3" thickTop="1" thickBot="1" x14ac:dyDescent="0.7">
      <c r="A18" t="s">
        <v>19</v>
      </c>
      <c r="B18" s="9">
        <f>IF(B16&gt;1,B15,IF(B16&gt;=0.6,1,B15*0.6))</f>
        <v>1.1064000000000001</v>
      </c>
    </row>
    <row r="19" spans="1:2" ht="18.899999999999999" thickTop="1" x14ac:dyDescent="0.65"/>
  </sheetData>
  <sheetProtection algorithmName="SHA-512" hashValue="HGZCucR1u3MNRCFUf14Paq5kN/wXCpTYiKN0+ap3uf7H7/ESGIlepesuDkOpCRs111efTKAMa/X/AeU6qE2Zfg==" saltValue="+KgFiYH5lgmDlxY5FqD2Lg==" spinCount="100000" sheet="1" objects="1" scenarios="1"/>
  <mergeCells count="4">
    <mergeCell ref="C1:E1"/>
    <mergeCell ref="C2:E2"/>
    <mergeCell ref="C3:E3"/>
    <mergeCell ref="C16:G1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マンション評価通達(区分所有補正率)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TAKUMA TAKAHASHI</dc:creator>
  <cp:lastModifiedBy>TAKUMA TAKAHASHI</cp:lastModifiedBy>
  <dcterms:created xsi:type="dcterms:W3CDTF">2023-10-24T02:37:56Z</dcterms:created>
  <dcterms:modified xsi:type="dcterms:W3CDTF">2023-10-24T10:11:43Z</dcterms:modified>
</cp:coreProperties>
</file>